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5330" windowHeight="4545"/>
  </bookViews>
  <sheets>
    <sheet name="BS-中" sheetId="1" r:id="rId1"/>
    <sheet name="IS-中" sheetId="5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'IS-中'!$E$35</definedName>
    <definedName name="Col02_P2" localSheetId="0">'BS-中'!#REF!</definedName>
    <definedName name="Col03_1" localSheetId="1">'IS-中'!$G$35</definedName>
    <definedName name="Col03_P2" localSheetId="0">'BS-中'!#REF!</definedName>
    <definedName name="Col04_1" localSheetId="1">'IS-中'!$I$35</definedName>
    <definedName name="Col04_P2" localSheetId="0">'BS-中'!$A$9</definedName>
    <definedName name="DataEnd" localSheetId="0">'BS-中'!$A$21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calcId="114210" iterateCount="1"/>
</workbook>
</file>

<file path=xl/calcChain.xml><?xml version="1.0" encoding="utf-8"?>
<calcChain xmlns="http://schemas.openxmlformats.org/spreadsheetml/2006/main">
  <c r="E16" i="5"/>
  <c r="E10"/>
  <c r="G10" i="1"/>
  <c r="C10"/>
  <c r="C23" i="5"/>
  <c r="G24" i="1"/>
  <c r="C24"/>
  <c r="M6"/>
  <c r="Q6"/>
  <c r="M11"/>
  <c r="Q11"/>
  <c r="S11"/>
  <c r="C13"/>
  <c r="G13"/>
  <c r="M19"/>
  <c r="Q19"/>
  <c r="S19"/>
  <c r="I8" i="5"/>
  <c r="I10"/>
  <c r="C12"/>
  <c r="G12"/>
  <c r="C18"/>
  <c r="E18"/>
  <c r="G18"/>
  <c r="E27"/>
  <c r="I27"/>
  <c r="C33"/>
  <c r="G33"/>
  <c r="Q26" i="1"/>
  <c r="I12" i="5"/>
  <c r="G25"/>
  <c r="I25"/>
  <c r="E12"/>
  <c r="C25"/>
  <c r="C35"/>
  <c r="C26" i="1"/>
  <c r="M26"/>
  <c r="G26"/>
  <c r="I11"/>
  <c r="O9"/>
  <c r="G29" i="5"/>
  <c r="I29"/>
  <c r="E9" i="1"/>
  <c r="E11"/>
  <c r="I21"/>
  <c r="I9"/>
  <c r="C29" i="5"/>
  <c r="E25"/>
  <c r="G35"/>
  <c r="O18" i="1"/>
  <c r="O17"/>
  <c r="E13"/>
  <c r="O10"/>
  <c r="E21"/>
  <c r="O15"/>
  <c r="E18"/>
  <c r="O11"/>
  <c r="O19"/>
  <c r="E29" i="5"/>
  <c r="E35"/>
  <c r="I35"/>
  <c r="I13" i="1"/>
  <c r="I24"/>
  <c r="E24"/>
</calcChain>
</file>

<file path=xl/comments1.xml><?xml version="1.0" encoding="utf-8"?>
<comments xmlns="http://schemas.openxmlformats.org/spreadsheetml/2006/main">
  <authors>
    <author>F225159977</author>
  </authors>
  <commentList>
    <comment ref="C10" authorId="0">
      <text>
        <r>
          <rPr>
            <b/>
            <sz val="12"/>
            <color indexed="81"/>
            <rFont val="細明體"/>
            <family val="3"/>
            <charset val="136"/>
          </rPr>
          <t>其他應收款+非關係人應收收益</t>
        </r>
      </text>
    </comment>
    <comment ref="C11" authorId="0">
      <text>
        <r>
          <rPr>
            <b/>
            <sz val="12"/>
            <color indexed="81"/>
            <rFont val="細明體"/>
            <family val="3"/>
            <charset val="136"/>
          </rPr>
          <t>含應收利息</t>
        </r>
      </text>
    </comment>
  </commentList>
</comments>
</file>

<file path=xl/sharedStrings.xml><?xml version="1.0" encoding="utf-8"?>
<sst xmlns="http://schemas.openxmlformats.org/spreadsheetml/2006/main" count="104" uniqueCount="67">
  <si>
    <t>臺灣新光保險經紀人股份有限公司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</si>
  <si>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</si>
  <si>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</si>
  <si>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</si>
  <si>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</si>
  <si>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</si>
  <si>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</si>
  <si>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</si>
  <si>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</si>
  <si>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</si>
  <si>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</si>
  <si>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</si>
  <si>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</si>
  <si>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</si>
  <si>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</si>
  <si>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</si>
  <si>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經理人：</t>
  </si>
  <si>
    <t>主辦會計：</t>
  </si>
  <si>
    <t>營業外收入及利益</t>
  </si>
  <si>
    <t>營業外費用及損失</t>
  </si>
  <si>
    <t>營業費用</t>
    <phoneticPr fontId="8" type="noConversion"/>
  </si>
  <si>
    <t>營業利益</t>
    <phoneticPr fontId="8" type="noConversion"/>
  </si>
  <si>
    <t>利息收入</t>
    <phoneticPr fontId="8" type="noConversion"/>
  </si>
  <si>
    <t>所得稅費用</t>
    <phoneticPr fontId="8" type="noConversion"/>
  </si>
  <si>
    <t>本期純益</t>
    <phoneticPr fontId="8" type="noConversion"/>
  </si>
  <si>
    <t>基本每股盈餘</t>
    <phoneticPr fontId="3" type="noConversion"/>
  </si>
  <si>
    <t>金融資產評價損失</t>
    <phoneticPr fontId="8" type="noConversion"/>
  </si>
  <si>
    <t>其他支出</t>
    <phoneticPr fontId="8" type="noConversion"/>
  </si>
  <si>
    <t>現金及約當現金</t>
    <phoneticPr fontId="3" type="noConversion"/>
  </si>
  <si>
    <t>應收關係人款</t>
    <phoneticPr fontId="3" type="noConversion"/>
  </si>
  <si>
    <t>固定資產淨額</t>
    <phoneticPr fontId="3" type="noConversion"/>
  </si>
  <si>
    <t>存出保證金</t>
    <phoneticPr fontId="3" type="noConversion"/>
  </si>
  <si>
    <t>應付費用</t>
    <phoneticPr fontId="3" type="noConversion"/>
  </si>
  <si>
    <t>其他流動負債</t>
    <phoneticPr fontId="3" type="noConversion"/>
  </si>
  <si>
    <t>股東權益</t>
    <phoneticPr fontId="3" type="noConversion"/>
  </si>
  <si>
    <t>持有至到期日金融資產－非流動</t>
    <phoneticPr fontId="3" type="noConversion"/>
  </si>
  <si>
    <t>-</t>
    <phoneticPr fontId="8" type="noConversion"/>
  </si>
  <si>
    <t>投資利益</t>
    <phoneticPr fontId="8" type="noConversion"/>
  </si>
  <si>
    <t>應收帳款</t>
  </si>
  <si>
    <t>其他流動資產</t>
    <phoneticPr fontId="3" type="noConversion"/>
  </si>
  <si>
    <t>投資</t>
    <phoneticPr fontId="3" type="noConversion"/>
  </si>
  <si>
    <t>遞延費用-電腦軟體開發</t>
  </si>
  <si>
    <t>減：累計攤銷-電腦軟體開發</t>
  </si>
  <si>
    <t>-</t>
    <phoneticPr fontId="3" type="noConversion"/>
  </si>
  <si>
    <t xml:space="preserve">    其他資產合計</t>
    <phoneticPr fontId="3" type="noConversion"/>
  </si>
  <si>
    <r>
      <t>股本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每股面額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元，額定及發行</t>
    </r>
    <r>
      <rPr>
        <sz val="14"/>
        <rFont val="Times New Roman"/>
        <family val="1"/>
      </rPr>
      <t>600,000</t>
    </r>
    <r>
      <rPr>
        <sz val="14"/>
        <rFont val="標楷體"/>
        <family val="4"/>
        <charset val="136"/>
      </rPr>
      <t>股</t>
    </r>
    <phoneticPr fontId="3" type="noConversion"/>
  </si>
  <si>
    <t>負責人：</t>
    <phoneticPr fontId="3" type="noConversion"/>
  </si>
  <si>
    <t xml:space="preserve">     負責人：</t>
    <phoneticPr fontId="3" type="noConversion"/>
  </si>
  <si>
    <t xml:space="preserve"> 負債及股東權益總計</t>
    <phoneticPr fontId="3" type="noConversion"/>
  </si>
  <si>
    <r>
      <t>資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產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負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債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表</t>
    </r>
  </si>
  <si>
    <t>臺灣新光保險經紀人股份有限公司</t>
    <phoneticPr fontId="8" type="noConversion"/>
  </si>
  <si>
    <r>
      <t>損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表</t>
    </r>
  </si>
  <si>
    <t>營業收入</t>
    <phoneticPr fontId="8" type="noConversion"/>
  </si>
  <si>
    <t>其他收入</t>
    <phoneticPr fontId="8" type="noConversion"/>
  </si>
  <si>
    <t>稅前利益</t>
    <phoneticPr fontId="8" type="noConversion"/>
  </si>
  <si>
    <r>
      <t>營業外收入及利益合計</t>
    </r>
    <r>
      <rPr>
        <sz val="14"/>
        <rFont val="Times New Roman"/>
        <family val="1"/>
      </rPr>
      <t xml:space="preserve"> </t>
    </r>
    <phoneticPr fontId="8" type="noConversion"/>
  </si>
  <si>
    <r>
      <t>營業外費用及損失合計</t>
    </r>
    <r>
      <rPr>
        <sz val="14"/>
        <rFont val="Times New Roman"/>
        <family val="1"/>
      </rPr>
      <t xml:space="preserve"> </t>
    </r>
    <phoneticPr fontId="8" type="noConversion"/>
  </si>
  <si>
    <t>民國一Ｏ一年及一ＯＯ年九月三十日</t>
    <phoneticPr fontId="3" type="noConversion"/>
  </si>
  <si>
    <t>一Ｏ一年九月三十日</t>
    <phoneticPr fontId="3" type="noConversion"/>
  </si>
  <si>
    <t>一ＯＯ年九月三十日</t>
    <phoneticPr fontId="3" type="noConversion"/>
  </si>
  <si>
    <t>民國一Ｏ一年及一ＯＯ年一月一日至九月三十日</t>
    <phoneticPr fontId="8" type="noConversion"/>
  </si>
  <si>
    <t>一ＯＯ年前三季</t>
    <phoneticPr fontId="8" type="noConversion"/>
  </si>
  <si>
    <t>一Ｏ一年前三季</t>
    <phoneticPr fontId="8" type="noConversion"/>
  </si>
  <si>
    <t>-</t>
    <phoneticPr fontId="3" type="noConversion"/>
  </si>
  <si>
    <t>-</t>
    <phoneticPr fontId="8" type="noConversion"/>
  </si>
  <si>
    <r>
      <rPr>
        <sz val="14"/>
        <rFont val="標楷體"/>
        <family val="4"/>
        <charset val="136"/>
      </rPr>
      <t>稅前</t>
    </r>
    <phoneticPr fontId="8" type="noConversion"/>
  </si>
  <si>
    <r>
      <rPr>
        <sz val="14"/>
        <rFont val="標楷體"/>
        <family val="4"/>
        <charset val="136"/>
      </rPr>
      <t>稅後</t>
    </r>
    <phoneticPr fontId="8" type="noConversion"/>
  </si>
</sst>
</file>

<file path=xl/styles.xml><?xml version="1.0" encoding="utf-8"?>
<styleSheet xmlns="http://schemas.openxmlformats.org/spreadsheetml/2006/main">
  <numFmts count="9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79" formatCode="0%_);\(0%\)"/>
    <numFmt numFmtId="180" formatCode="#,##0_);\(#,##0\)"/>
    <numFmt numFmtId="181" formatCode="_-* #,##0_-;\-* #,##0_-;_-* &quot;-&quot;??_-;_-@_-"/>
    <numFmt numFmtId="182" formatCode="0.000"/>
    <numFmt numFmtId="186" formatCode="&quot;$&quot;#,##0"/>
    <numFmt numFmtId="187" formatCode="&quot;$&quot;#,##0.00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14"/>
      <name val="Book Antiqua"/>
      <family val="1"/>
    </font>
    <font>
      <sz val="18"/>
      <name val="標楷體"/>
      <family val="4"/>
      <charset val="136"/>
    </font>
    <font>
      <sz val="18"/>
      <name val="Book Antiqua"/>
      <family val="1"/>
    </font>
    <font>
      <sz val="18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4" fontId="4" fillId="2" borderId="1">
      <alignment horizontal="center" vertical="center" wrapText="1"/>
    </xf>
    <xf numFmtId="0" fontId="5" fillId="0" borderId="0"/>
    <xf numFmtId="179" fontId="5" fillId="0" borderId="0" applyFont="0" applyFill="0" applyBorder="0" applyAlignment="0" applyProtection="0"/>
    <xf numFmtId="0" fontId="6" fillId="0" borderId="0" applyFill="0" applyBorder="0" applyProtection="0">
      <alignment horizontal="left" vertical="top"/>
    </xf>
    <xf numFmtId="0" fontId="2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7" fillId="0" borderId="0" xfId="5" applyFont="1"/>
    <xf numFmtId="6" fontId="7" fillId="0" borderId="0" xfId="5" applyNumberFormat="1" applyFont="1"/>
    <xf numFmtId="3" fontId="7" fillId="0" borderId="0" xfId="5" applyNumberFormat="1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justify" vertical="top" wrapText="1"/>
    </xf>
    <xf numFmtId="0" fontId="15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distributed" vertical="top" wrapText="1"/>
    </xf>
    <xf numFmtId="0" fontId="15" fillId="0" borderId="0" xfId="0" applyFont="1" applyAlignment="1">
      <alignment horizontal="distributed" vertical="top" wrapText="1"/>
    </xf>
    <xf numFmtId="0" fontId="12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distributed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distributed"/>
    </xf>
    <xf numFmtId="0" fontId="12" fillId="0" borderId="0" xfId="0" applyFont="1" applyAlignment="1">
      <alignment horizontal="left" vertical="top" wrapText="1" inden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 indent="3"/>
    </xf>
    <xf numFmtId="6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1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vertical="top" wrapText="1"/>
    </xf>
    <xf numFmtId="6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182" fontId="10" fillId="0" borderId="0" xfId="0" applyNumberFormat="1" applyFont="1"/>
    <xf numFmtId="181" fontId="15" fillId="0" borderId="0" xfId="6" applyNumberFormat="1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15" fillId="0" borderId="2" xfId="0" applyNumberFormat="1" applyFont="1" applyBorder="1" applyAlignment="1">
      <alignment horizontal="right" wrapText="1"/>
    </xf>
    <xf numFmtId="1" fontId="15" fillId="0" borderId="2" xfId="0" applyNumberFormat="1" applyFont="1" applyBorder="1" applyAlignment="1">
      <alignment horizontal="right" wrapText="1"/>
    </xf>
    <xf numFmtId="0" fontId="12" fillId="0" borderId="0" xfId="0" applyFont="1" applyAlignment="1">
      <alignment horizontal="left" vertical="top" wrapText="1" indent="5"/>
    </xf>
    <xf numFmtId="3" fontId="15" fillId="0" borderId="3" xfId="0" applyNumberFormat="1" applyFont="1" applyBorder="1" applyAlignment="1">
      <alignment horizontal="right" wrapText="1"/>
    </xf>
    <xf numFmtId="1" fontId="15" fillId="0" borderId="3" xfId="0" applyNumberFormat="1" applyFont="1" applyBorder="1" applyAlignment="1">
      <alignment horizontal="right" wrapText="1"/>
    </xf>
    <xf numFmtId="0" fontId="15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right"/>
    </xf>
    <xf numFmtId="9" fontId="15" fillId="0" borderId="0" xfId="0" applyNumberFormat="1" applyFont="1" applyAlignment="1">
      <alignment horizontal="right" wrapText="1"/>
    </xf>
    <xf numFmtId="181" fontId="15" fillId="0" borderId="2" xfId="6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80" fontId="15" fillId="0" borderId="0" xfId="0" applyNumberFormat="1" applyFont="1" applyBorder="1" applyAlignment="1">
      <alignment horizontal="right" wrapText="1"/>
    </xf>
    <xf numFmtId="6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2" fillId="0" borderId="0" xfId="0" applyFont="1"/>
    <xf numFmtId="0" fontId="15" fillId="0" borderId="0" xfId="0" applyFont="1" applyAlignment="1">
      <alignment wrapText="1"/>
    </xf>
    <xf numFmtId="0" fontId="15" fillId="0" borderId="4" xfId="0" applyFont="1" applyBorder="1" applyAlignment="1">
      <alignment wrapText="1"/>
    </xf>
    <xf numFmtId="0" fontId="15" fillId="0" borderId="0" xfId="0" applyFont="1" applyAlignment="1">
      <alignment horizontal="justify"/>
    </xf>
    <xf numFmtId="186" fontId="15" fillId="0" borderId="4" xfId="0" applyNumberFormat="1" applyFont="1" applyBorder="1" applyAlignment="1">
      <alignment wrapText="1"/>
    </xf>
    <xf numFmtId="0" fontId="9" fillId="0" borderId="0" xfId="5" applyFont="1"/>
    <xf numFmtId="0" fontId="9" fillId="0" borderId="0" xfId="5" applyFont="1" applyAlignment="1">
      <alignment horizontal="distributed" vertical="center"/>
    </xf>
    <xf numFmtId="0" fontId="9" fillId="0" borderId="0" xfId="5" applyFont="1" applyAlignment="1">
      <alignment horizontal="center" vertical="center"/>
    </xf>
    <xf numFmtId="0" fontId="12" fillId="0" borderId="0" xfId="5" applyFont="1"/>
    <xf numFmtId="6" fontId="15" fillId="0" borderId="0" xfId="0" applyNumberFormat="1" applyFont="1" applyAlignment="1">
      <alignment wrapText="1"/>
    </xf>
    <xf numFmtId="0" fontId="15" fillId="0" borderId="0" xfId="0" applyFont="1" applyAlignment="1">
      <alignment horizontal="justify" wrapText="1"/>
    </xf>
    <xf numFmtId="9" fontId="9" fillId="0" borderId="0" xfId="5" applyNumberFormat="1" applyFont="1"/>
    <xf numFmtId="1" fontId="15" fillId="0" borderId="2" xfId="0" applyNumberFormat="1" applyFont="1" applyBorder="1" applyAlignment="1">
      <alignment horizontal="center" wrapText="1"/>
    </xf>
    <xf numFmtId="181" fontId="15" fillId="0" borderId="2" xfId="6" applyNumberFormat="1" applyFont="1" applyBorder="1" applyAlignment="1">
      <alignment horizontal="center" wrapText="1"/>
    </xf>
    <xf numFmtId="0" fontId="12" fillId="0" borderId="0" xfId="5" applyFont="1" applyAlignment="1">
      <alignment horizontal="left" indent="2"/>
    </xf>
    <xf numFmtId="1" fontId="15" fillId="0" borderId="0" xfId="0" applyNumberFormat="1" applyFont="1" applyAlignment="1">
      <alignment horizontal="center" wrapText="1"/>
    </xf>
    <xf numFmtId="0" fontId="12" fillId="0" borderId="0" xfId="5" applyFont="1" applyAlignment="1">
      <alignment horizontal="left" indent="4"/>
    </xf>
    <xf numFmtId="1" fontId="15" fillId="0" borderId="3" xfId="0" applyNumberFormat="1" applyFont="1" applyBorder="1" applyAlignment="1">
      <alignment horizontal="center" wrapText="1"/>
    </xf>
    <xf numFmtId="9" fontId="9" fillId="0" borderId="0" xfId="5" applyNumberFormat="1" applyFont="1" applyBorder="1"/>
    <xf numFmtId="1" fontId="15" fillId="0" borderId="4" xfId="0" applyNumberFormat="1" applyFont="1" applyBorder="1" applyAlignment="1">
      <alignment horizontal="center" wrapText="1"/>
    </xf>
    <xf numFmtId="0" fontId="12" fillId="0" borderId="0" xfId="5" applyFont="1" applyAlignment="1"/>
    <xf numFmtId="8" fontId="15" fillId="0" borderId="5" xfId="0" applyNumberFormat="1" applyFont="1" applyBorder="1" applyAlignment="1">
      <alignment horizontal="center" wrapText="1"/>
    </xf>
    <xf numFmtId="187" fontId="10" fillId="0" borderId="0" xfId="0" applyNumberFormat="1" applyFont="1" applyBorder="1"/>
    <xf numFmtId="0" fontId="19" fillId="0" borderId="0" xfId="5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3" fontId="15" fillId="0" borderId="0" xfId="6" applyFont="1" applyAlignment="1">
      <alignment horizontal="right" wrapText="1"/>
    </xf>
    <xf numFmtId="43" fontId="15" fillId="0" borderId="2" xfId="6" applyFont="1" applyBorder="1" applyAlignment="1">
      <alignment horizontal="right" wrapText="1"/>
    </xf>
    <xf numFmtId="0" fontId="15" fillId="0" borderId="0" xfId="5" applyFont="1"/>
    <xf numFmtId="0" fontId="15" fillId="0" borderId="0" xfId="5" applyFont="1" applyAlignment="1">
      <alignment horizontal="right"/>
    </xf>
    <xf numFmtId="180" fontId="15" fillId="0" borderId="0" xfId="5" applyNumberFormat="1" applyFont="1" applyAlignment="1">
      <alignment horizontal="right"/>
    </xf>
    <xf numFmtId="180" fontId="15" fillId="0" borderId="0" xfId="5" applyNumberFormat="1" applyFont="1" applyAlignment="1">
      <alignment horizontal="center"/>
    </xf>
    <xf numFmtId="180" fontId="15" fillId="0" borderId="0" xfId="5" applyNumberFormat="1" applyFont="1" applyFill="1" applyAlignment="1">
      <alignment horizontal="right"/>
    </xf>
    <xf numFmtId="180" fontId="15" fillId="0" borderId="0" xfId="5" applyNumberFormat="1" applyFont="1" applyFill="1" applyAlignment="1">
      <alignment horizontal="center"/>
    </xf>
    <xf numFmtId="0" fontId="15" fillId="0" borderId="0" xfId="5" applyFont="1" applyFill="1" applyAlignment="1">
      <alignment horizontal="right"/>
    </xf>
    <xf numFmtId="180" fontId="15" fillId="0" borderId="0" xfId="5" applyNumberFormat="1" applyFont="1" applyBorder="1" applyAlignment="1">
      <alignment horizontal="center"/>
    </xf>
    <xf numFmtId="180" fontId="15" fillId="0" borderId="3" xfId="5" applyNumberFormat="1" applyFont="1" applyFill="1" applyBorder="1" applyAlignment="1">
      <alignment horizontal="right"/>
    </xf>
    <xf numFmtId="180" fontId="15" fillId="0" borderId="0" xfId="5" applyNumberFormat="1" applyFont="1" applyBorder="1" applyAlignment="1">
      <alignment horizontal="right"/>
    </xf>
    <xf numFmtId="180" fontId="15" fillId="0" borderId="3" xfId="5" applyNumberFormat="1" applyFont="1" applyBorder="1" applyAlignment="1">
      <alignment horizontal="center"/>
    </xf>
    <xf numFmtId="0" fontId="15" fillId="0" borderId="0" xfId="5" applyFont="1" applyBorder="1" applyAlignment="1">
      <alignment horizontal="right"/>
    </xf>
    <xf numFmtId="0" fontId="15" fillId="0" borderId="0" xfId="5" applyFont="1" applyAlignment="1">
      <alignment horizontal="center"/>
    </xf>
    <xf numFmtId="0" fontId="15" fillId="0" borderId="0" xfId="5" applyFont="1" applyAlignment="1">
      <alignment horizontal="distributed" vertic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2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6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0" fontId="12" fillId="0" borderId="0" xfId="5" applyFont="1" applyAlignment="1">
      <alignment horizontal="right"/>
    </xf>
    <xf numFmtId="0" fontId="15" fillId="0" borderId="2" xfId="5" applyFont="1" applyBorder="1" applyAlignment="1">
      <alignment horizontal="distributed" vertical="center"/>
    </xf>
    <xf numFmtId="0" fontId="12" fillId="0" borderId="2" xfId="5" applyFont="1" applyBorder="1" applyAlignment="1">
      <alignment horizontal="distributed" vertical="center"/>
    </xf>
    <xf numFmtId="0" fontId="12" fillId="0" borderId="2" xfId="5" applyFont="1" applyFill="1" applyBorder="1" applyAlignment="1">
      <alignment horizontal="distributed" vertical="center"/>
    </xf>
  </cellXfs>
  <cellStyles count="7">
    <cellStyle name="Heading" xfId="1"/>
    <cellStyle name="Normal_Worksheet in TB LS Blank Leadsheet Excel Template - Used by Trial Balance to Create Leadsheets_ -Print-   Journal Set - RJE -  Trial Balance 2261 (2008 4 22 下午 04 52 44) 的 工作表" xfId="2"/>
    <cellStyle name="Percent (0)" xfId="3"/>
    <cellStyle name="Tickmark" xfId="4"/>
    <cellStyle name="一般" xfId="0" builtinId="0"/>
    <cellStyle name="一般_SKIB2006_Chi[1]" xfId="5"/>
    <cellStyle name="千分位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5" zoomScaleNormal="75" workbookViewId="0">
      <selection activeCell="E16" sqref="E16"/>
    </sheetView>
  </sheetViews>
  <sheetFormatPr defaultRowHeight="19.5"/>
  <cols>
    <col min="1" max="1" width="49.25" style="4" customWidth="1"/>
    <col min="2" max="2" width="3.125" style="4" customWidth="1"/>
    <col min="3" max="3" width="18.25" style="4" customWidth="1"/>
    <col min="4" max="4" width="1.875" style="4" customWidth="1"/>
    <col min="5" max="5" width="6.25" style="4" customWidth="1"/>
    <col min="6" max="6" width="3.125" style="4" customWidth="1"/>
    <col min="7" max="7" width="17.5" style="4" customWidth="1"/>
    <col min="8" max="8" width="1.875" style="4" customWidth="1"/>
    <col min="9" max="9" width="7.25" style="4" customWidth="1"/>
    <col min="10" max="10" width="3.125" style="4" customWidth="1"/>
    <col min="11" max="11" width="31.25" style="4" bestFit="1" customWidth="1"/>
    <col min="12" max="12" width="2" style="4" customWidth="1"/>
    <col min="13" max="13" width="18.625" style="4" customWidth="1"/>
    <col min="14" max="14" width="1.625" style="4" customWidth="1"/>
    <col min="15" max="15" width="6.25" style="4" customWidth="1"/>
    <col min="16" max="16" width="3.125" style="4" customWidth="1"/>
    <col min="17" max="17" width="17.875" style="4" customWidth="1"/>
    <col min="18" max="18" width="1.625" style="4" customWidth="1"/>
    <col min="19" max="19" width="6.25" style="4" customWidth="1"/>
    <col min="20" max="20" width="6" style="4" bestFit="1" customWidth="1"/>
    <col min="21" max="16384" width="9" style="4"/>
  </cols>
  <sheetData>
    <row r="1" spans="1:20" ht="25.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ht="25.5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0" ht="25.5">
      <c r="A3" s="98" t="s">
        <v>57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20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0">
      <c r="A5" s="10"/>
    </row>
    <row r="6" spans="1:20" ht="24.95" customHeight="1">
      <c r="A6" s="11"/>
      <c r="B6" s="11"/>
      <c r="C6" s="99" t="s">
        <v>58</v>
      </c>
      <c r="D6" s="99"/>
      <c r="E6" s="99"/>
      <c r="F6" s="11"/>
      <c r="G6" s="96" t="s">
        <v>59</v>
      </c>
      <c r="H6" s="96"/>
      <c r="I6" s="96"/>
      <c r="J6" s="12"/>
      <c r="K6" s="12"/>
      <c r="L6" s="12"/>
      <c r="M6" s="96" t="str">
        <f ca="1">EndDateC</f>
        <v>一Ｏ一年九月三十日</v>
      </c>
      <c r="N6" s="96"/>
      <c r="O6" s="96"/>
      <c r="P6" s="13"/>
      <c r="Q6" s="96" t="str">
        <f ca="1">EndDate1C</f>
        <v>一ＯＯ年九月三十日</v>
      </c>
      <c r="R6" s="96"/>
      <c r="S6" s="96"/>
    </row>
    <row r="7" spans="1:20" s="20" customFormat="1" ht="24.95" customHeight="1">
      <c r="A7" s="14" t="s">
        <v>2</v>
      </c>
      <c r="B7" s="15"/>
      <c r="C7" s="16" t="s">
        <v>3</v>
      </c>
      <c r="D7" s="17"/>
      <c r="E7" s="16" t="s">
        <v>4</v>
      </c>
      <c r="F7" s="17"/>
      <c r="G7" s="16" t="s">
        <v>3</v>
      </c>
      <c r="H7" s="17"/>
      <c r="I7" s="16" t="s">
        <v>4</v>
      </c>
      <c r="J7" s="15"/>
      <c r="K7" s="14" t="s">
        <v>5</v>
      </c>
      <c r="L7" s="18"/>
      <c r="M7" s="16" t="s">
        <v>3</v>
      </c>
      <c r="N7" s="17"/>
      <c r="O7" s="16" t="s">
        <v>4</v>
      </c>
      <c r="P7" s="19"/>
      <c r="Q7" s="16" t="s">
        <v>3</v>
      </c>
      <c r="R7" s="17"/>
      <c r="S7" s="16" t="s">
        <v>4</v>
      </c>
    </row>
    <row r="8" spans="1:20" ht="24.95" customHeight="1">
      <c r="A8" s="21" t="s">
        <v>6</v>
      </c>
      <c r="B8" s="22"/>
      <c r="C8" s="23"/>
      <c r="D8" s="23"/>
      <c r="E8" s="23"/>
      <c r="F8" s="23"/>
      <c r="G8" s="23"/>
      <c r="H8" s="23"/>
      <c r="I8" s="23"/>
      <c r="J8" s="22"/>
      <c r="K8" s="21" t="s">
        <v>7</v>
      </c>
      <c r="L8" s="22"/>
      <c r="M8" s="23"/>
      <c r="N8" s="23"/>
      <c r="O8" s="23"/>
      <c r="P8" s="23"/>
      <c r="Q8" s="23"/>
      <c r="R8" s="23"/>
      <c r="S8" s="23"/>
    </row>
    <row r="9" spans="1:20" ht="24.95" customHeight="1">
      <c r="A9" s="24" t="s">
        <v>28</v>
      </c>
      <c r="B9" s="22"/>
      <c r="C9" s="25">
        <v>96710406</v>
      </c>
      <c r="D9" s="26"/>
      <c r="E9" s="27">
        <f>C9/$C$26*100</f>
        <v>84.59888008733374</v>
      </c>
      <c r="F9" s="26"/>
      <c r="G9" s="25">
        <v>87372585</v>
      </c>
      <c r="H9" s="26"/>
      <c r="I9" s="27">
        <f>G9/$G$26*100</f>
        <v>70.077822660727989</v>
      </c>
      <c r="J9" s="28"/>
      <c r="K9" s="24" t="s">
        <v>32</v>
      </c>
      <c r="L9" s="22"/>
      <c r="M9" s="29">
        <v>14691754</v>
      </c>
      <c r="N9" s="30"/>
      <c r="O9" s="31">
        <f>M9/$C$26*100</f>
        <v>12.851832458635382</v>
      </c>
      <c r="P9" s="32"/>
      <c r="Q9" s="29">
        <v>21640846</v>
      </c>
      <c r="R9" s="30"/>
      <c r="S9" s="31">
        <v>17.357199265835213</v>
      </c>
      <c r="T9" s="33"/>
    </row>
    <row r="10" spans="1:20" ht="24.95" customHeight="1">
      <c r="A10" s="24" t="s">
        <v>38</v>
      </c>
      <c r="B10" s="22"/>
      <c r="C10" s="35">
        <f>6305+53271+389430</f>
        <v>449006</v>
      </c>
      <c r="D10" s="26"/>
      <c r="E10" s="27" t="s">
        <v>43</v>
      </c>
      <c r="F10" s="26"/>
      <c r="G10" s="35">
        <f>817+59354+6305</f>
        <v>66476</v>
      </c>
      <c r="H10" s="26"/>
      <c r="I10" s="34" t="s">
        <v>63</v>
      </c>
      <c r="J10" s="28"/>
      <c r="K10" s="24" t="s">
        <v>33</v>
      </c>
      <c r="L10" s="22"/>
      <c r="M10" s="36">
        <v>11479995</v>
      </c>
      <c r="N10" s="26"/>
      <c r="O10" s="37">
        <f>M10/$C$26*100</f>
        <v>10.042298037795343</v>
      </c>
      <c r="P10" s="32"/>
      <c r="Q10" s="36">
        <v>26344207</v>
      </c>
      <c r="R10" s="26"/>
      <c r="S10" s="31">
        <v>21.129564454153542</v>
      </c>
      <c r="T10" s="33"/>
    </row>
    <row r="11" spans="1:20" ht="24.95" customHeight="1">
      <c r="A11" s="24" t="s">
        <v>29</v>
      </c>
      <c r="B11" s="22"/>
      <c r="C11" s="35">
        <v>11316841</v>
      </c>
      <c r="D11" s="26"/>
      <c r="E11" s="27">
        <f>C11/$C$26*100</f>
        <v>9.8995766259777884</v>
      </c>
      <c r="F11" s="26"/>
      <c r="G11" s="35">
        <v>18831253</v>
      </c>
      <c r="H11" s="26"/>
      <c r="I11" s="27">
        <f>G11/$G$26*100</f>
        <v>15.103744592348987</v>
      </c>
      <c r="J11" s="28"/>
      <c r="K11" s="38" t="s">
        <v>8</v>
      </c>
      <c r="L11" s="22"/>
      <c r="M11" s="39">
        <f>SUM(M9:M10)</f>
        <v>26171749</v>
      </c>
      <c r="N11" s="26"/>
      <c r="O11" s="40">
        <f>M11/$C$26*100</f>
        <v>22.894130496430723</v>
      </c>
      <c r="P11" s="32"/>
      <c r="Q11" s="39">
        <f>SUM(Q9:Q10)</f>
        <v>47985053</v>
      </c>
      <c r="R11" s="26"/>
      <c r="S11" s="40">
        <f>SUM(S9:S10)</f>
        <v>38.486763719988758</v>
      </c>
      <c r="T11" s="33"/>
    </row>
    <row r="12" spans="1:20" ht="24.95" customHeight="1">
      <c r="A12" s="24" t="s">
        <v>39</v>
      </c>
      <c r="B12" s="22"/>
      <c r="C12" s="35">
        <v>166220</v>
      </c>
      <c r="D12" s="26"/>
      <c r="E12" s="27" t="s">
        <v>43</v>
      </c>
      <c r="F12" s="26"/>
      <c r="G12" s="34">
        <v>51800</v>
      </c>
      <c r="H12" s="26"/>
      <c r="I12" s="27" t="s">
        <v>63</v>
      </c>
      <c r="J12" s="28"/>
      <c r="T12" s="33"/>
    </row>
    <row r="13" spans="1:20" ht="24.95" customHeight="1">
      <c r="A13" s="38" t="s">
        <v>9</v>
      </c>
      <c r="B13" s="22"/>
      <c r="C13" s="39">
        <f>SUM(C9:C12)</f>
        <v>108642473</v>
      </c>
      <c r="D13" s="26"/>
      <c r="E13" s="40">
        <f>C13/$C$26*100</f>
        <v>95.036634896542509</v>
      </c>
      <c r="F13" s="26"/>
      <c r="G13" s="39">
        <f>SUM(G9:G12)</f>
        <v>106322114</v>
      </c>
      <c r="H13" s="26"/>
      <c r="I13" s="40">
        <f>SUM(I9:I12)</f>
        <v>85.181567253076977</v>
      </c>
      <c r="J13" s="28"/>
      <c r="K13" s="41"/>
      <c r="L13" s="22"/>
      <c r="M13" s="26"/>
      <c r="N13" s="26"/>
      <c r="O13" s="26"/>
      <c r="P13" s="42"/>
      <c r="Q13" s="26"/>
      <c r="R13" s="26"/>
      <c r="S13" s="27"/>
      <c r="T13" s="33"/>
    </row>
    <row r="14" spans="1:20" ht="24.95" customHeight="1">
      <c r="J14" s="28"/>
      <c r="K14" s="21" t="s">
        <v>34</v>
      </c>
      <c r="L14" s="22"/>
      <c r="M14" s="26"/>
      <c r="N14" s="26"/>
      <c r="O14" s="26"/>
      <c r="P14" s="43"/>
      <c r="Q14" s="26"/>
      <c r="R14" s="26"/>
      <c r="S14" s="27"/>
      <c r="T14" s="33"/>
    </row>
    <row r="15" spans="1:20" ht="24.95" customHeight="1">
      <c r="A15" s="21" t="s">
        <v>40</v>
      </c>
      <c r="B15" s="22"/>
      <c r="C15" s="26"/>
      <c r="D15" s="26"/>
      <c r="E15" s="26"/>
      <c r="F15" s="30"/>
      <c r="G15" s="26"/>
      <c r="H15" s="26"/>
      <c r="I15" s="26"/>
      <c r="J15" s="28"/>
      <c r="K15" s="24" t="s">
        <v>45</v>
      </c>
      <c r="L15" s="22"/>
      <c r="M15" s="35">
        <v>6000000</v>
      </c>
      <c r="N15" s="26"/>
      <c r="O15" s="34">
        <f>M15/$C$26*100</f>
        <v>5.2485901106030148</v>
      </c>
      <c r="P15" s="43"/>
      <c r="Q15" s="35">
        <v>6000000</v>
      </c>
      <c r="R15" s="26"/>
      <c r="S15" s="31">
        <v>4.8123440088715244</v>
      </c>
      <c r="T15" s="33"/>
    </row>
    <row r="16" spans="1:20" ht="24.95" customHeight="1">
      <c r="A16" s="24" t="s">
        <v>35</v>
      </c>
      <c r="B16" s="22"/>
      <c r="C16" s="79">
        <v>0</v>
      </c>
      <c r="D16" s="26"/>
      <c r="E16" s="37" t="s">
        <v>63</v>
      </c>
      <c r="F16" s="30"/>
      <c r="G16" s="44">
        <v>14997391</v>
      </c>
      <c r="H16" s="26"/>
      <c r="I16" s="37">
        <v>12.028767454592286</v>
      </c>
      <c r="J16" s="28"/>
      <c r="K16" s="24" t="s">
        <v>10</v>
      </c>
      <c r="L16" s="22"/>
      <c r="M16" s="26"/>
      <c r="N16" s="26"/>
      <c r="O16" s="26"/>
      <c r="P16" s="43"/>
      <c r="Q16" s="26"/>
      <c r="R16" s="26"/>
      <c r="S16" s="27"/>
      <c r="T16" s="33"/>
    </row>
    <row r="17" spans="1:20" ht="24.95" customHeight="1">
      <c r="A17" s="24"/>
      <c r="B17" s="22"/>
      <c r="C17" s="78"/>
      <c r="D17" s="26"/>
      <c r="E17" s="26"/>
      <c r="F17" s="30"/>
      <c r="G17" s="26"/>
      <c r="H17" s="26"/>
      <c r="I17" s="27"/>
      <c r="J17" s="28"/>
      <c r="K17" s="38" t="s">
        <v>11</v>
      </c>
      <c r="L17" s="22"/>
      <c r="M17" s="35">
        <v>13367984</v>
      </c>
      <c r="N17" s="26"/>
      <c r="O17" s="27">
        <f>M17/$C$26*100</f>
        <v>11.693844770183222</v>
      </c>
      <c r="P17" s="43"/>
      <c r="Q17" s="35">
        <v>13367984</v>
      </c>
      <c r="R17" s="26"/>
      <c r="S17" s="31">
        <v>10.721889618848399</v>
      </c>
      <c r="T17" s="33"/>
    </row>
    <row r="18" spans="1:20" ht="24.95" customHeight="1">
      <c r="A18" s="21" t="s">
        <v>30</v>
      </c>
      <c r="B18" s="22"/>
      <c r="C18" s="36">
        <v>660989</v>
      </c>
      <c r="D18" s="30"/>
      <c r="E18" s="37">
        <f>C18/$C$26*100</f>
        <v>0.57821005476956266</v>
      </c>
      <c r="F18" s="30"/>
      <c r="G18" s="36">
        <v>903409</v>
      </c>
      <c r="H18" s="26"/>
      <c r="I18" s="37">
        <v>0.72458581478510253</v>
      </c>
      <c r="J18" s="28"/>
      <c r="K18" s="38" t="s">
        <v>12</v>
      </c>
      <c r="L18" s="22"/>
      <c r="M18" s="35">
        <v>68776681</v>
      </c>
      <c r="N18" s="26"/>
      <c r="O18" s="27">
        <f>M18/$C$26*100</f>
        <v>60.163434622783043</v>
      </c>
      <c r="P18" s="32"/>
      <c r="Q18" s="35">
        <v>57326329</v>
      </c>
      <c r="R18" s="26"/>
      <c r="S18" s="31">
        <v>45.979002652291321</v>
      </c>
      <c r="T18" s="33"/>
    </row>
    <row r="19" spans="1:20" ht="24.95" customHeight="1">
      <c r="A19" s="38"/>
      <c r="B19" s="22"/>
      <c r="C19" s="26"/>
      <c r="D19" s="26"/>
      <c r="E19" s="26"/>
      <c r="F19" s="26"/>
      <c r="G19" s="26"/>
      <c r="H19" s="26"/>
      <c r="I19" s="27"/>
      <c r="J19" s="28"/>
      <c r="K19" s="38" t="s">
        <v>14</v>
      </c>
      <c r="L19" s="22"/>
      <c r="M19" s="39">
        <f>SUM(M15:M18)</f>
        <v>88144665</v>
      </c>
      <c r="N19" s="26"/>
      <c r="O19" s="40">
        <f>M19/$C$26*100</f>
        <v>77.105869503569281</v>
      </c>
      <c r="P19" s="32"/>
      <c r="Q19" s="39">
        <f>SUM(Q15:Q18)</f>
        <v>76694313</v>
      </c>
      <c r="R19" s="26"/>
      <c r="S19" s="40">
        <f>SUM(S15:S18)</f>
        <v>61.513236280011242</v>
      </c>
      <c r="T19" s="33"/>
    </row>
    <row r="20" spans="1:20" ht="24.95" customHeight="1">
      <c r="A20" s="21" t="s">
        <v>13</v>
      </c>
      <c r="B20" s="22"/>
      <c r="C20" s="26"/>
      <c r="D20" s="26"/>
      <c r="E20" s="26"/>
      <c r="F20" s="26"/>
      <c r="G20" s="26"/>
      <c r="H20" s="26"/>
      <c r="I20" s="27"/>
      <c r="J20" s="28"/>
      <c r="T20" s="33"/>
    </row>
    <row r="21" spans="1:20" ht="24.95" customHeight="1">
      <c r="A21" s="24" t="s">
        <v>31</v>
      </c>
      <c r="C21" s="45">
        <v>4456452</v>
      </c>
      <c r="D21" s="30"/>
      <c r="E21" s="31">
        <f>C21/$C$26*100</f>
        <v>3.8983483159295043</v>
      </c>
      <c r="F21" s="46"/>
      <c r="G21" s="45">
        <v>2456452</v>
      </c>
      <c r="H21" s="30"/>
      <c r="I21" s="31">
        <f>G21/$G$26*100</f>
        <v>1.970215344213412</v>
      </c>
      <c r="J21" s="28"/>
      <c r="T21" s="33"/>
    </row>
    <row r="22" spans="1:20" ht="24.95" customHeight="1">
      <c r="A22" s="24" t="s">
        <v>41</v>
      </c>
      <c r="C22" s="45">
        <v>630000</v>
      </c>
      <c r="D22" s="26"/>
      <c r="E22" s="31" t="s">
        <v>43</v>
      </c>
      <c r="F22" s="42"/>
      <c r="G22" s="45" t="s">
        <v>43</v>
      </c>
      <c r="H22" s="26"/>
      <c r="I22" s="31" t="s">
        <v>43</v>
      </c>
      <c r="J22" s="28"/>
      <c r="T22" s="33"/>
    </row>
    <row r="23" spans="1:20" ht="24.95" customHeight="1">
      <c r="A23" s="24" t="s">
        <v>42</v>
      </c>
      <c r="C23" s="47">
        <v>-73500</v>
      </c>
      <c r="D23" s="26"/>
      <c r="E23" s="31" t="s">
        <v>43</v>
      </c>
      <c r="F23" s="42"/>
      <c r="G23" s="45" t="s">
        <v>43</v>
      </c>
      <c r="H23" s="26"/>
      <c r="I23" s="31" t="s">
        <v>43</v>
      </c>
      <c r="J23" s="28"/>
      <c r="T23" s="33"/>
    </row>
    <row r="24" spans="1:20" ht="24.95" customHeight="1">
      <c r="A24" s="24" t="s">
        <v>44</v>
      </c>
      <c r="C24" s="39">
        <f>SUM(C21:C23)</f>
        <v>5012952</v>
      </c>
      <c r="D24" s="26"/>
      <c r="E24" s="40">
        <f>SUM(E21:E23)</f>
        <v>3.8983483159295043</v>
      </c>
      <c r="F24" s="42"/>
      <c r="G24" s="39">
        <f>SUM(G21:G23)</f>
        <v>2456452</v>
      </c>
      <c r="H24" s="26"/>
      <c r="I24" s="40">
        <f>SUM(I21:I23)</f>
        <v>1.970215344213412</v>
      </c>
      <c r="J24" s="28"/>
      <c r="T24" s="33"/>
    </row>
    <row r="25" spans="1:20" ht="24.95" customHeight="1">
      <c r="A25" s="41"/>
      <c r="C25" s="26"/>
      <c r="D25" s="26"/>
      <c r="E25" s="26"/>
      <c r="F25" s="42"/>
      <c r="G25" s="26"/>
      <c r="H25" s="26"/>
      <c r="I25" s="26"/>
      <c r="J25" s="28"/>
      <c r="T25" s="33"/>
    </row>
    <row r="26" spans="1:20" ht="24.95" customHeight="1" thickBot="1">
      <c r="A26" s="21" t="s">
        <v>15</v>
      </c>
      <c r="C26" s="48">
        <f>C24+C16+C18+C13</f>
        <v>114316414</v>
      </c>
      <c r="D26" s="26"/>
      <c r="E26" s="49">
        <v>100</v>
      </c>
      <c r="F26" s="42"/>
      <c r="G26" s="48">
        <f>G21+G18+G16+G13</f>
        <v>124679366</v>
      </c>
      <c r="H26" s="26"/>
      <c r="I26" s="49">
        <v>100</v>
      </c>
      <c r="J26" s="42"/>
      <c r="K26" s="50" t="s">
        <v>48</v>
      </c>
      <c r="M26" s="54">
        <f>M11+M19</f>
        <v>114316414</v>
      </c>
      <c r="N26" s="51"/>
      <c r="O26" s="52">
        <v>100</v>
      </c>
      <c r="Q26" s="54">
        <f>Q11+Q19</f>
        <v>124679366</v>
      </c>
      <c r="R26" s="51"/>
      <c r="S26" s="52">
        <v>100</v>
      </c>
      <c r="T26" s="33"/>
    </row>
    <row r="27" spans="1:20" ht="20.25" thickTop="1">
      <c r="J27" s="42"/>
    </row>
    <row r="28" spans="1:20">
      <c r="J28" s="42"/>
    </row>
    <row r="29" spans="1:20">
      <c r="A29" s="53"/>
      <c r="J29" s="42"/>
    </row>
    <row r="30" spans="1:20">
      <c r="A30" s="50"/>
    </row>
    <row r="31" spans="1:20">
      <c r="A31" s="53"/>
    </row>
    <row r="32" spans="1:20">
      <c r="A32" s="53"/>
    </row>
    <row r="33" spans="1:15">
      <c r="A33" s="53"/>
    </row>
    <row r="34" spans="1:15">
      <c r="A34" s="53"/>
      <c r="K34" s="50"/>
    </row>
    <row r="35" spans="1:15">
      <c r="A35" s="53"/>
    </row>
    <row r="36" spans="1:15">
      <c r="A36" s="53"/>
    </row>
    <row r="37" spans="1:15">
      <c r="A37" s="53"/>
    </row>
    <row r="38" spans="1:15" ht="27.75" customHeight="1">
      <c r="A38" s="8" t="s">
        <v>47</v>
      </c>
      <c r="B38" s="9"/>
      <c r="C38" s="9"/>
      <c r="D38" s="9"/>
      <c r="E38" s="9"/>
      <c r="F38" s="9"/>
      <c r="G38" s="8" t="s">
        <v>16</v>
      </c>
      <c r="H38" s="8"/>
      <c r="I38" s="9"/>
      <c r="J38" s="9"/>
      <c r="K38" s="9"/>
      <c r="L38" s="9"/>
      <c r="M38" s="8" t="s">
        <v>17</v>
      </c>
      <c r="N38" s="7"/>
      <c r="O38" s="7"/>
    </row>
    <row r="39" spans="1:15" ht="2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8">
    <mergeCell ref="Q6:S6"/>
    <mergeCell ref="A4:S4"/>
    <mergeCell ref="A1:S1"/>
    <mergeCell ref="A2:S2"/>
    <mergeCell ref="A3:S3"/>
    <mergeCell ref="C6:E6"/>
    <mergeCell ref="G6:I6"/>
    <mergeCell ref="M6:O6"/>
  </mergeCells>
  <phoneticPr fontId="3" type="noConversion"/>
  <pageMargins left="0.82677165354330717" right="0.43307086614173229" top="0.98425196850393704" bottom="0.78740157480314965" header="0.51181102362204722" footer="0.51181102362204722"/>
  <pageSetup paperSize="9" scale="5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workbookViewId="0">
      <selection activeCell="C12" sqref="C12"/>
    </sheetView>
  </sheetViews>
  <sheetFormatPr defaultRowHeight="15.75"/>
  <cols>
    <col min="1" max="1" width="35.375" style="1" customWidth="1"/>
    <col min="2" max="2" width="1.625" style="1" customWidth="1"/>
    <col min="3" max="3" width="18.125" style="1" customWidth="1"/>
    <col min="4" max="4" width="1.875" style="1" customWidth="1"/>
    <col min="5" max="5" width="11.125" style="1" customWidth="1"/>
    <col min="6" max="6" width="3.25" style="1" customWidth="1"/>
    <col min="7" max="7" width="17.75" style="1" customWidth="1"/>
    <col min="8" max="8" width="1.875" style="1" customWidth="1"/>
    <col min="9" max="9" width="10.625" style="1" customWidth="1"/>
    <col min="10" max="16384" width="9" style="1"/>
  </cols>
  <sheetData>
    <row r="1" spans="1:11" ht="21.75" customHeight="1">
      <c r="A1" s="100" t="s">
        <v>50</v>
      </c>
      <c r="B1" s="101"/>
      <c r="C1" s="101"/>
      <c r="D1" s="101"/>
      <c r="E1" s="101"/>
      <c r="F1" s="101"/>
      <c r="G1" s="101"/>
      <c r="H1" s="101"/>
      <c r="I1" s="101"/>
    </row>
    <row r="2" spans="1:11" ht="21.75" customHeight="1">
      <c r="A2" s="100" t="s">
        <v>51</v>
      </c>
      <c r="B2" s="101"/>
      <c r="C2" s="101"/>
      <c r="D2" s="101"/>
      <c r="E2" s="101"/>
      <c r="F2" s="101"/>
      <c r="G2" s="101"/>
      <c r="H2" s="101"/>
      <c r="I2" s="101"/>
    </row>
    <row r="3" spans="1:11" ht="21.75" customHeight="1">
      <c r="A3" s="100" t="s">
        <v>60</v>
      </c>
      <c r="B3" s="101"/>
      <c r="C3" s="101"/>
      <c r="D3" s="101"/>
      <c r="E3" s="101"/>
      <c r="F3" s="101"/>
      <c r="G3" s="101"/>
      <c r="H3" s="101"/>
      <c r="I3" s="101"/>
    </row>
    <row r="4" spans="1:11" s="55" customFormat="1" ht="20.25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</row>
    <row r="5" spans="1:11" s="55" customFormat="1" ht="18.75"/>
    <row r="6" spans="1:11" s="55" customFormat="1" ht="21.75" customHeight="1">
      <c r="C6" s="104" t="s">
        <v>62</v>
      </c>
      <c r="D6" s="104"/>
      <c r="E6" s="104"/>
      <c r="F6" s="56"/>
      <c r="G6" s="105" t="s">
        <v>61</v>
      </c>
      <c r="H6" s="105"/>
      <c r="I6" s="105"/>
    </row>
    <row r="7" spans="1:11" s="55" customFormat="1" ht="19.5">
      <c r="C7" s="16" t="s">
        <v>3</v>
      </c>
      <c r="D7" s="17"/>
      <c r="E7" s="16" t="s">
        <v>4</v>
      </c>
      <c r="F7" s="57"/>
      <c r="G7" s="16" t="s">
        <v>3</v>
      </c>
      <c r="H7" s="17"/>
      <c r="I7" s="16" t="s">
        <v>4</v>
      </c>
    </row>
    <row r="8" spans="1:11" s="55" customFormat="1" ht="19.5">
      <c r="A8" s="58" t="s">
        <v>52</v>
      </c>
      <c r="C8" s="59">
        <v>192367226</v>
      </c>
      <c r="D8" s="60"/>
      <c r="E8" s="23">
        <v>100</v>
      </c>
      <c r="F8" s="80"/>
      <c r="G8" s="59">
        <v>253754480</v>
      </c>
      <c r="H8" s="60"/>
      <c r="I8" s="23">
        <f>G8/$G$8*100</f>
        <v>100</v>
      </c>
      <c r="J8" s="61"/>
      <c r="K8" s="61"/>
    </row>
    <row r="9" spans="1:11" s="55" customFormat="1" ht="18.75">
      <c r="C9" s="51"/>
      <c r="D9" s="60"/>
      <c r="E9" s="23"/>
      <c r="F9" s="80"/>
      <c r="G9" s="51"/>
      <c r="H9" s="60"/>
      <c r="I9" s="23"/>
      <c r="J9" s="61"/>
      <c r="K9" s="61"/>
    </row>
    <row r="10" spans="1:11" s="55" customFormat="1" ht="19.5">
      <c r="A10" s="58" t="s">
        <v>20</v>
      </c>
      <c r="C10" s="36">
        <v>144606302</v>
      </c>
      <c r="D10" s="26"/>
      <c r="E10" s="62">
        <f>C10/$C$8*100</f>
        <v>75.172005651316084</v>
      </c>
      <c r="F10" s="81"/>
      <c r="G10" s="36">
        <v>189967001</v>
      </c>
      <c r="H10" s="26"/>
      <c r="I10" s="62">
        <f>G10/$G$8*100</f>
        <v>74.862521047904266</v>
      </c>
      <c r="J10" s="61"/>
      <c r="K10" s="61"/>
    </row>
    <row r="11" spans="1:11" s="55" customFormat="1" ht="18.75">
      <c r="C11" s="26"/>
      <c r="D11" s="26"/>
      <c r="E11" s="23"/>
      <c r="F11" s="81"/>
      <c r="G11" s="26"/>
      <c r="H11" s="26"/>
      <c r="I11" s="23"/>
      <c r="J11" s="61"/>
      <c r="K11" s="61"/>
    </row>
    <row r="12" spans="1:11" s="55" customFormat="1" ht="19.5">
      <c r="A12" s="58" t="s">
        <v>21</v>
      </c>
      <c r="C12" s="36">
        <f>C8-C10</f>
        <v>47760924</v>
      </c>
      <c r="D12" s="26"/>
      <c r="E12" s="62">
        <f>C12/$C$8*100</f>
        <v>24.827994348683909</v>
      </c>
      <c r="F12" s="81"/>
      <c r="G12" s="36">
        <f>G8-G10</f>
        <v>63787479</v>
      </c>
      <c r="H12" s="26"/>
      <c r="I12" s="62">
        <f>G12/$G$8*100</f>
        <v>25.137478952095744</v>
      </c>
      <c r="J12" s="61"/>
      <c r="K12" s="61"/>
    </row>
    <row r="13" spans="1:11" s="55" customFormat="1" ht="18.75">
      <c r="C13" s="26"/>
      <c r="D13" s="26"/>
      <c r="E13" s="23"/>
      <c r="F13" s="81"/>
      <c r="G13" s="26"/>
      <c r="H13" s="26"/>
      <c r="I13" s="23"/>
      <c r="J13" s="61"/>
      <c r="K13" s="61"/>
    </row>
    <row r="14" spans="1:11" s="55" customFormat="1" ht="19.5">
      <c r="A14" s="58" t="s">
        <v>18</v>
      </c>
      <c r="C14" s="26"/>
      <c r="D14" s="26"/>
      <c r="E14" s="23"/>
      <c r="F14" s="81"/>
      <c r="G14" s="26"/>
      <c r="H14" s="26"/>
      <c r="I14" s="23"/>
      <c r="J14" s="61"/>
      <c r="K14" s="61"/>
    </row>
    <row r="15" spans="1:11" s="55" customFormat="1" ht="19.5">
      <c r="A15" s="64" t="s">
        <v>22</v>
      </c>
      <c r="C15" s="35">
        <v>581564</v>
      </c>
      <c r="D15" s="26"/>
      <c r="E15" s="65" t="s">
        <v>64</v>
      </c>
      <c r="F15" s="81"/>
      <c r="G15" s="35">
        <v>492529</v>
      </c>
      <c r="H15" s="26"/>
      <c r="I15" s="65" t="s">
        <v>36</v>
      </c>
      <c r="J15" s="61"/>
      <c r="K15" s="61"/>
    </row>
    <row r="16" spans="1:11" s="55" customFormat="1" ht="19.5">
      <c r="A16" s="64" t="s">
        <v>37</v>
      </c>
      <c r="C16" s="34">
        <v>932354</v>
      </c>
      <c r="D16" s="26"/>
      <c r="E16" s="65">
        <f>C16/$C$8*100+1</f>
        <v>1.4846740369380802</v>
      </c>
      <c r="F16" s="81"/>
      <c r="G16" s="34">
        <v>525947</v>
      </c>
      <c r="H16" s="26"/>
      <c r="I16" s="65" t="s">
        <v>36</v>
      </c>
      <c r="J16" s="61"/>
      <c r="K16" s="61"/>
    </row>
    <row r="17" spans="1:11" s="55" customFormat="1" ht="19.5">
      <c r="A17" s="64" t="s">
        <v>53</v>
      </c>
      <c r="C17" s="44">
        <v>139</v>
      </c>
      <c r="D17" s="26"/>
      <c r="E17" s="62" t="s">
        <v>64</v>
      </c>
      <c r="F17" s="81"/>
      <c r="G17" s="44">
        <v>2268</v>
      </c>
      <c r="H17" s="26"/>
      <c r="I17" s="63" t="s">
        <v>36</v>
      </c>
      <c r="J17" s="61"/>
      <c r="K17" s="61"/>
    </row>
    <row r="18" spans="1:11" s="55" customFormat="1" ht="19.5">
      <c r="A18" s="66" t="s">
        <v>55</v>
      </c>
      <c r="C18" s="36">
        <f>SUM(C15:C17)</f>
        <v>1514057</v>
      </c>
      <c r="D18" s="26"/>
      <c r="E18" s="62">
        <f>C18/$C$8*100</f>
        <v>0.78706598389062377</v>
      </c>
      <c r="F18" s="81"/>
      <c r="G18" s="36">
        <f>SUM(G15:G17)</f>
        <v>1020744</v>
      </c>
      <c r="H18" s="26"/>
      <c r="I18" s="67" t="s">
        <v>36</v>
      </c>
      <c r="J18" s="61"/>
      <c r="K18" s="61"/>
    </row>
    <row r="19" spans="1:11" s="55" customFormat="1" ht="18.75">
      <c r="C19" s="82"/>
      <c r="D19" s="82"/>
      <c r="E19" s="83"/>
      <c r="F19" s="81"/>
      <c r="G19" s="82"/>
      <c r="H19" s="82"/>
      <c r="I19" s="83"/>
      <c r="J19" s="61"/>
      <c r="K19" s="61"/>
    </row>
    <row r="20" spans="1:11" s="55" customFormat="1" ht="19.5">
      <c r="A20" s="58" t="s">
        <v>19</v>
      </c>
      <c r="C20" s="82"/>
      <c r="D20" s="82"/>
      <c r="E20" s="83"/>
      <c r="F20" s="81"/>
      <c r="G20" s="82"/>
      <c r="H20" s="82"/>
      <c r="I20" s="83"/>
      <c r="J20" s="61"/>
      <c r="K20" s="61"/>
    </row>
    <row r="21" spans="1:11" s="55" customFormat="1" ht="19.5" hidden="1">
      <c r="A21" s="64" t="s">
        <v>26</v>
      </c>
      <c r="C21" s="84" t="s">
        <v>36</v>
      </c>
      <c r="D21" s="84"/>
      <c r="E21" s="85" t="s">
        <v>36</v>
      </c>
      <c r="F21" s="86"/>
      <c r="G21" s="84">
        <v>0</v>
      </c>
      <c r="H21" s="82"/>
      <c r="I21" s="87" t="s">
        <v>36</v>
      </c>
      <c r="J21" s="61"/>
      <c r="K21" s="61"/>
    </row>
    <row r="22" spans="1:11" s="55" customFormat="1" ht="19.5">
      <c r="A22" s="64" t="s">
        <v>27</v>
      </c>
      <c r="C22" s="84">
        <v>24306</v>
      </c>
      <c r="D22" s="84"/>
      <c r="E22" s="85" t="s">
        <v>64</v>
      </c>
      <c r="F22" s="86"/>
      <c r="G22" s="84" t="s">
        <v>36</v>
      </c>
      <c r="H22" s="82"/>
      <c r="I22" s="83" t="s">
        <v>36</v>
      </c>
      <c r="J22" s="61"/>
      <c r="K22" s="61"/>
    </row>
    <row r="23" spans="1:11" s="55" customFormat="1" ht="19.5">
      <c r="A23" s="66" t="s">
        <v>56</v>
      </c>
      <c r="C23" s="88">
        <f>SUM(C22)</f>
        <v>24306</v>
      </c>
      <c r="D23" s="89"/>
      <c r="E23" s="90" t="s">
        <v>64</v>
      </c>
      <c r="F23" s="81"/>
      <c r="G23" s="88" t="s">
        <v>36</v>
      </c>
      <c r="H23" s="89"/>
      <c r="I23" s="90" t="s">
        <v>36</v>
      </c>
      <c r="J23" s="61"/>
      <c r="K23" s="61"/>
    </row>
    <row r="24" spans="1:11" s="55" customFormat="1" ht="18.75">
      <c r="C24" s="82"/>
      <c r="D24" s="82"/>
      <c r="E24" s="83"/>
      <c r="F24" s="81"/>
      <c r="G24" s="82"/>
      <c r="H24" s="82"/>
      <c r="I24" s="83"/>
      <c r="J24" s="61"/>
      <c r="K24" s="61"/>
    </row>
    <row r="25" spans="1:11" s="55" customFormat="1" ht="19.5">
      <c r="A25" s="58" t="s">
        <v>54</v>
      </c>
      <c r="C25" s="35">
        <f>C12+C18-C23</f>
        <v>49250675</v>
      </c>
      <c r="D25" s="26"/>
      <c r="E25" s="65">
        <f>C25/$C$8*100</f>
        <v>25.602425124121712</v>
      </c>
      <c r="F25" s="81"/>
      <c r="G25" s="35">
        <f>G12+G18</f>
        <v>64808223</v>
      </c>
      <c r="H25" s="26"/>
      <c r="I25" s="76">
        <f>G25/$G$8*100-1</f>
        <v>24.539735495507308</v>
      </c>
      <c r="J25" s="61"/>
      <c r="K25" s="61"/>
    </row>
    <row r="26" spans="1:11" s="55" customFormat="1" ht="18.75">
      <c r="C26" s="26"/>
      <c r="D26" s="26"/>
      <c r="E26" s="23"/>
      <c r="F26" s="81"/>
      <c r="G26" s="26"/>
      <c r="H26" s="26"/>
      <c r="I26" s="23"/>
      <c r="J26" s="61"/>
      <c r="K26" s="61"/>
    </row>
    <row r="27" spans="1:11" s="55" customFormat="1" ht="19.5">
      <c r="A27" s="58" t="s">
        <v>23</v>
      </c>
      <c r="C27" s="36">
        <v>10933953</v>
      </c>
      <c r="D27" s="26"/>
      <c r="E27" s="62">
        <f>C27/$C$8*100</f>
        <v>5.6838959667693079</v>
      </c>
      <c r="F27" s="81"/>
      <c r="G27" s="36">
        <v>10947984</v>
      </c>
      <c r="H27" s="26"/>
      <c r="I27" s="62">
        <f>G27/$G$8*100</f>
        <v>4.3144002817211344</v>
      </c>
      <c r="J27" s="61"/>
      <c r="K27" s="61"/>
    </row>
    <row r="28" spans="1:11" s="55" customFormat="1" ht="18.75">
      <c r="C28" s="26"/>
      <c r="D28" s="26"/>
      <c r="E28" s="23"/>
      <c r="F28" s="91"/>
      <c r="G28" s="26"/>
      <c r="H28" s="26"/>
      <c r="I28" s="77"/>
      <c r="K28" s="68"/>
    </row>
    <row r="29" spans="1:11" s="55" customFormat="1" ht="20.25" thickBot="1">
      <c r="A29" s="58" t="s">
        <v>24</v>
      </c>
      <c r="C29" s="48">
        <f>C25-C27</f>
        <v>38316722</v>
      </c>
      <c r="D29" s="26"/>
      <c r="E29" s="69">
        <f>C29/$C$8*100</f>
        <v>19.918529157352406</v>
      </c>
      <c r="F29" s="81"/>
      <c r="G29" s="48">
        <f>G25-G27</f>
        <v>53860239</v>
      </c>
      <c r="H29" s="26"/>
      <c r="I29" s="69">
        <f>G29/$G$8*100</f>
        <v>21.225335213786174</v>
      </c>
      <c r="J29" s="61"/>
      <c r="K29" s="61"/>
    </row>
    <row r="30" spans="1:11" s="55" customFormat="1" ht="19.5" thickTop="1">
      <c r="C30" s="80"/>
      <c r="D30" s="80"/>
      <c r="E30" s="92"/>
      <c r="F30" s="80"/>
      <c r="G30" s="80"/>
      <c r="H30" s="80"/>
      <c r="I30" s="80"/>
    </row>
    <row r="31" spans="1:11" s="55" customFormat="1" ht="18.75">
      <c r="C31" s="80"/>
      <c r="D31" s="80"/>
      <c r="E31" s="80"/>
      <c r="F31" s="80"/>
      <c r="G31" s="80"/>
      <c r="H31" s="80"/>
      <c r="I31" s="80"/>
    </row>
    <row r="32" spans="1:11" s="55" customFormat="1" ht="18.75">
      <c r="C32" s="80"/>
      <c r="D32" s="80"/>
      <c r="E32" s="80"/>
      <c r="F32" s="80"/>
      <c r="G32" s="80"/>
      <c r="H32" s="80"/>
      <c r="I32" s="80"/>
    </row>
    <row r="33" spans="1:9" s="55" customFormat="1" ht="18.75">
      <c r="C33" s="103" t="str">
        <f>C6</f>
        <v>一Ｏ一年前三季</v>
      </c>
      <c r="D33" s="103"/>
      <c r="E33" s="103"/>
      <c r="F33" s="93"/>
      <c r="G33" s="103" t="str">
        <f>G6</f>
        <v>一ＯＯ年前三季</v>
      </c>
      <c r="H33" s="103"/>
      <c r="I33" s="103"/>
    </row>
    <row r="34" spans="1:9" s="55" customFormat="1" ht="19.5">
      <c r="C34" s="94" t="s">
        <v>65</v>
      </c>
      <c r="D34" s="95"/>
      <c r="E34" s="94" t="s">
        <v>66</v>
      </c>
      <c r="F34" s="10"/>
      <c r="G34" s="94" t="s">
        <v>65</v>
      </c>
      <c r="H34" s="95"/>
      <c r="I34" s="94" t="s">
        <v>66</v>
      </c>
    </row>
    <row r="35" spans="1:9" s="55" customFormat="1" ht="20.25" thickBot="1">
      <c r="A35" s="70" t="s">
        <v>25</v>
      </c>
      <c r="C35" s="71">
        <f>C25/600000</f>
        <v>82.08445833333333</v>
      </c>
      <c r="D35" s="23"/>
      <c r="E35" s="71">
        <f>C29/600000</f>
        <v>63.861203333333336</v>
      </c>
      <c r="F35" s="23"/>
      <c r="G35" s="71">
        <f>G25/600000</f>
        <v>108.013705</v>
      </c>
      <c r="H35" s="23"/>
      <c r="I35" s="71">
        <f>G29/600000</f>
        <v>89.767065000000002</v>
      </c>
    </row>
    <row r="36" spans="1:9" s="55" customFormat="1" ht="20.25" thickTop="1">
      <c r="C36" s="72"/>
      <c r="D36" s="72"/>
      <c r="E36" s="72"/>
      <c r="F36" s="6"/>
      <c r="G36" s="72"/>
      <c r="H36" s="72"/>
      <c r="I36" s="72"/>
    </row>
    <row r="37" spans="1:9" s="55" customFormat="1" ht="19.5">
      <c r="C37" s="5"/>
      <c r="D37" s="5"/>
      <c r="E37" s="5"/>
      <c r="F37" s="6"/>
      <c r="G37" s="5"/>
      <c r="H37" s="5"/>
      <c r="I37" s="5"/>
    </row>
    <row r="38" spans="1:9" s="55" customFormat="1" ht="18.75"/>
    <row r="50" spans="1:7" ht="21">
      <c r="A50" s="8" t="s">
        <v>46</v>
      </c>
      <c r="B50" s="73"/>
      <c r="C50" s="74" t="s">
        <v>16</v>
      </c>
      <c r="D50" s="73"/>
      <c r="E50" s="73"/>
      <c r="F50" s="73"/>
      <c r="G50" s="75" t="s">
        <v>17</v>
      </c>
    </row>
    <row r="354" spans="1:1">
      <c r="A354" s="2"/>
    </row>
    <row r="355" spans="1:1">
      <c r="A355" s="3"/>
    </row>
    <row r="356" spans="1:1">
      <c r="A356" s="2"/>
    </row>
    <row r="358" spans="1:1">
      <c r="A358" s="2"/>
    </row>
    <row r="359" spans="1:1">
      <c r="A359" s="3"/>
    </row>
    <row r="360" spans="1:1">
      <c r="A360" s="2"/>
    </row>
    <row r="362" spans="1:1">
      <c r="A362" s="2"/>
    </row>
    <row r="363" spans="1:1">
      <c r="A363" s="3"/>
    </row>
    <row r="364" spans="1:1">
      <c r="A364" s="2"/>
    </row>
    <row r="398" spans="1:1">
      <c r="A398" s="2"/>
    </row>
    <row r="399" spans="1:1">
      <c r="A399" s="3"/>
    </row>
    <row r="400" spans="1:1">
      <c r="A400" s="3"/>
    </row>
    <row r="401" spans="1:1">
      <c r="A401" s="3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3"/>
    </row>
    <row r="407" spans="1:1">
      <c r="A407" s="3"/>
    </row>
    <row r="408" spans="1:1">
      <c r="A408" s="3"/>
    </row>
    <row r="409" spans="1:1">
      <c r="A409" s="2"/>
    </row>
    <row r="410" spans="1:1">
      <c r="A410" s="2"/>
    </row>
    <row r="600" spans="1:1">
      <c r="A600" s="2"/>
    </row>
  </sheetData>
  <mergeCells count="8">
    <mergeCell ref="A2:I2"/>
    <mergeCell ref="A4:I4"/>
    <mergeCell ref="A1:I1"/>
    <mergeCell ref="C33:E33"/>
    <mergeCell ref="G33:I33"/>
    <mergeCell ref="C6:E6"/>
    <mergeCell ref="G6:I6"/>
    <mergeCell ref="A3:I3"/>
  </mergeCells>
  <phoneticPr fontId="8" type="noConversion"/>
  <pageMargins left="0.9448818897637796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17</vt:i4>
      </vt:variant>
    </vt:vector>
  </HeadingPairs>
  <TitlesOfParts>
    <vt:vector size="19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</vt:vector>
  </TitlesOfParts>
  <Company>SKL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A224701927</dc:creator>
  <cp:lastModifiedBy>hj.lu</cp:lastModifiedBy>
  <cp:lastPrinted>2012-11-14T08:42:08Z</cp:lastPrinted>
  <dcterms:created xsi:type="dcterms:W3CDTF">2007-04-18T02:18:43Z</dcterms:created>
  <dcterms:modified xsi:type="dcterms:W3CDTF">2012-11-15T00:46:50Z</dcterms:modified>
</cp:coreProperties>
</file>